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2"/>
  </bookViews>
  <sheets>
    <sheet name="Tutorial" sheetId="1" r:id="rId1"/>
    <sheet name="Prontuario" sheetId="2" r:id="rId2"/>
    <sheet name="Grafico PdC" sheetId="3" r:id="rId3"/>
  </sheets>
  <definedNames/>
  <calcPr fullCalcOnLoad="1"/>
</workbook>
</file>

<file path=xl/sharedStrings.xml><?xml version="1.0" encoding="utf-8"?>
<sst xmlns="http://schemas.openxmlformats.org/spreadsheetml/2006/main" count="113" uniqueCount="88">
  <si>
    <t>Vengono rappresentati nitidi i punti compresi fra la distanza iperfocale e la sua metà.</t>
  </si>
  <si>
    <t>mm</t>
  </si>
  <si>
    <t>m</t>
  </si>
  <si>
    <t>H = Distanza iperfocale = F x F / (N x C)</t>
  </si>
  <si>
    <t>LA = Limite Anteriore della PdC = H x D / (H + D)</t>
  </si>
  <si>
    <t>LP = Limite Posteriore della PdC = H x D / (H - D)</t>
  </si>
  <si>
    <t>PdC = Profondità di Campo = LP - LA</t>
  </si>
  <si>
    <t>F = lunghezza focale</t>
  </si>
  <si>
    <t>N = apertura relativa</t>
  </si>
  <si>
    <t>c = diametro minimo risoluzion occhio umano</t>
  </si>
  <si>
    <t>i = fattore di ingrandimento per ottenere una stampa di 20x25cm</t>
  </si>
  <si>
    <t>C = diametro del circolo di confusione sul negativo</t>
  </si>
  <si>
    <t>M = lato maggiore negativo (36 Leica /  23,7 APS-C)</t>
  </si>
  <si>
    <t>m = lato minore negativo (24 Leica / 15,6 APS-C)</t>
  </si>
  <si>
    <t>PdC</t>
  </si>
  <si>
    <t>F</t>
  </si>
  <si>
    <t>N</t>
  </si>
  <si>
    <t>D</t>
  </si>
  <si>
    <t>LA - Limite Anteriore</t>
  </si>
  <si>
    <t>LP - Limite Posteriore</t>
  </si>
  <si>
    <t>H - Dist. Iperfocale</t>
  </si>
  <si>
    <t>APPROCCIO 1: fissati i dati dell'obiettivo, si capisce cosa viene a fuoco</t>
  </si>
  <si>
    <t xml:space="preserve">  es.: focale 50mm, apertura 4,5, sensore APS (Nikon D70) =&gt; dist. iperfocale ca. 26m</t>
  </si>
  <si>
    <t>D = distanza di messa a fuoco (NOTA BENE :deve essere &lt;= alla distanza iperfocale)</t>
  </si>
  <si>
    <t>iperfoc./2</t>
  </si>
  <si>
    <t>iperfoc</t>
  </si>
  <si>
    <t>OO</t>
  </si>
  <si>
    <t>zona nitida</t>
  </si>
  <si>
    <t xml:space="preserve">  es.: focale 50mm, apertura 16, sensore APS (Nikon D70) =&gt; dist. iperfocale ca. 8m</t>
  </si>
  <si>
    <t>In pratica:</t>
  </si>
  <si>
    <t>col diaframma a max apertura e con uno chiuso (f11/f16) si possono avere i limiti di distanza</t>
  </si>
  <si>
    <t>E' la distanza di messa a fuoco a partire dalla quale la PdC arriva all'infinito.</t>
  </si>
  <si>
    <t>Dipende dalla lunghezza focale e dall'apertura del diaframma.</t>
  </si>
  <si>
    <t>APPROCCIO 2: sapendo a che distanza si trovano i soggetti, che parametri impostare?</t>
  </si>
  <si>
    <t>Proviamo ad "invertire" le formule viste prima:</t>
  </si>
  <si>
    <t>V = distanza del soggetto "vicino" che vogliamo a fuoco</t>
  </si>
  <si>
    <t>H = distanza iperfocale = 2*V</t>
  </si>
  <si>
    <t xml:space="preserve">scegliendo di lavorare con una certa lunghezza focale e facendo un paio di verifiche </t>
  </si>
  <si>
    <t>e sull'apertura ... infatti (vedi formule sopra) H = Distanza iperfocale = F x F / (N x C)</t>
  </si>
  <si>
    <t>Avevamo detto che "mettendo a fuoco alla dist. iperfocale risultano nitidi tutti i punti da metà di tale distanza"</t>
  </si>
  <si>
    <t>... ne consegue che l'iperfocale giusta per avere a fuoco V è pari al doppio di V, ovvero</t>
  </si>
  <si>
    <t>Ora, per ottenere una certa distanza iperfocale possiamo giocare sulla lunghezza focale dell'obiettivo</t>
  </si>
  <si>
    <t>Visto che i parametri sono due possiamo scegliere:</t>
  </si>
  <si>
    <t>a) Dando la precedenza alla lunghezza focale possiamo scegliere meglio il tipo di inquadratura (grandangolo/ normale/ tele):</t>
  </si>
  <si>
    <t xml:space="preserve">  e calcoliamo di conseguenza a quale apertura far lavorare l'ottica:</t>
  </si>
  <si>
    <t>b) Dando invece la precedenza all'apertura possiamo scegliere di lavorare al diaframma che preferiamo (ad esempio</t>
  </si>
  <si>
    <t xml:space="preserve">   quello che ci da le immagini più nititde) e calcoliamo di conseguenza la lunghezza focale da usare:</t>
  </si>
  <si>
    <t>Scegliendo lunghezza focale ed apertura di lavoro si può conoscere la distanza iperfocale:</t>
  </si>
  <si>
    <t xml:space="preserve">   ... ovvero da ca. 26/2 = 13 metri fino all'infinito</t>
  </si>
  <si>
    <t>mettendo a fuoco alla dist. iperfocale risultano nitidi tutti i punti da metà di tale distanza fino all'infinito</t>
  </si>
  <si>
    <t>pertanto per ottenere una foto con soggetto "vicino" e sfondo entrambi a fuoco coi parametri impostati</t>
  </si>
  <si>
    <t>l'oggetto vicino deve essere almeno a 13 metri da noi ... altrimenti sarà sfocato</t>
  </si>
  <si>
    <t>quindi per aumentare la PdC e poter "avvicinare" il soggetto vicino occorre chiudere il diaframma:</t>
  </si>
  <si>
    <t>adesso la zona nitida andrà da ca 4m all'infinito ... permettendo di inserire un soggetto "vicino"</t>
  </si>
  <si>
    <t xml:space="preserve">   ... molto più vicino di prima, ad esempio 5m!</t>
  </si>
  <si>
    <t>coi parametri visti prima (focale 50, apertura 16, soggetto "vicino" a 5m), mettiamo a fuoco</t>
  </si>
  <si>
    <t>alla distanza del soggetto (5m) e non alla distanza iperfocale (ca. 8m), si ottiene che</t>
  </si>
  <si>
    <t>la zona nitida (PdC) va da 3m a 16m</t>
  </si>
  <si>
    <t>con tali parametri la PdC è ancora molto estesa (13 metri) ... ma noi vogliamo che solo</t>
  </si>
  <si>
    <t>il soggetto sia nitido, per cui apriamo il diaframma a 4,5 e ricalcoliamo i valori:</t>
  </si>
  <si>
    <t>ora la zona nitida (PdC) va da 4,2m a 6,2m</t>
  </si>
  <si>
    <t>con tali parametri lo sfondo verrà sicuramente sfocato, a favore del soggetto "vicino"</t>
  </si>
  <si>
    <t xml:space="preserve">Mettere a fuoco solo il soggetto "vicino" </t>
  </si>
  <si>
    <t>Mettere a fuoco solo lo sfondo</t>
  </si>
  <si>
    <t>con gli ultimi parametri inseriti (focale 50mm, apertura 4,5) la distanza iperfocale risulta ca. 26m</t>
  </si>
  <si>
    <t>per cui mettendo a fuoco a 26m la zona nitida andrà dalla metà, ca. 13 metri, all'infinito</t>
  </si>
  <si>
    <t>e visto che il soggetto è a 5 metri ... è sfocato, mentre lo sfondo sarà a fuoco</t>
  </si>
  <si>
    <t>per i soggetti da inserire nelle composizioni ... ci si può preparare una tabella riassuntiva</t>
  </si>
  <si>
    <t>coi valori limite per ogni focale/ apertura da usare quando si scatta</t>
  </si>
  <si>
    <t>Come mettere a fuoco sia il soggetto "vicino" che quello "lontano" (lo sfondo)</t>
  </si>
  <si>
    <t>Che lunghezza focale utilizzi?</t>
  </si>
  <si>
    <t>Devi mettere a fuoco a</t>
  </si>
  <si>
    <t>Devi impostare il diaframma a</t>
  </si>
  <si>
    <t>ALLORA</t>
  </si>
  <si>
    <t>PER METTERE A FUOCO "TUTTO":</t>
  </si>
  <si>
    <t>A che distanza è il soggetto più vicino?</t>
  </si>
  <si>
    <t>oppure</t>
  </si>
  <si>
    <t>che diaframma utilizzi?</t>
  </si>
  <si>
    <t>devi impostare una lunghezza focale di</t>
  </si>
  <si>
    <t>e</t>
  </si>
  <si>
    <t>focale</t>
  </si>
  <si>
    <t>distanza soggetto vicino</t>
  </si>
  <si>
    <t>mettere a fuoco a</t>
  </si>
  <si>
    <t>[m]</t>
  </si>
  <si>
    <t>[mm]</t>
  </si>
  <si>
    <t>TABELLONE DI RIEPILOGO (con sensore APS)</t>
  </si>
  <si>
    <t>apertura</t>
  </si>
  <si>
    <t>Distanza iperfocale / Profondità di Campo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</si>
</sst>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00"/>
    <numFmt numFmtId="186" formatCode="0.0000"/>
    <numFmt numFmtId="187" formatCode="0.000"/>
    <numFmt numFmtId="188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8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8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PdC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25"/>
          <c:w val="0.94075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'Grafico PdC'!$F$1</c:f>
              <c:strCache>
                <c:ptCount val="1"/>
                <c:pt idx="0">
                  <c:v>LA - Limite Anteriore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'Grafico PdC'!$D$2:$D$39</c:f>
              <c:numCache/>
            </c:numRef>
          </c:cat>
          <c:val>
            <c:numRef>
              <c:f>'Grafico PdC'!$F$2:$F$39</c:f>
              <c:numCache/>
            </c:numRef>
          </c:val>
          <c:smooth val="0"/>
        </c:ser>
        <c:ser>
          <c:idx val="2"/>
          <c:order val="1"/>
          <c:tx>
            <c:strRef>
              <c:f>'Grafico PdC'!$G$1</c:f>
              <c:strCache>
                <c:ptCount val="1"/>
                <c:pt idx="0">
                  <c:v>LP - Limite Posteriore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'Grafico PdC'!$D$2:$D$39</c:f>
              <c:numCache/>
            </c:numRef>
          </c:cat>
          <c:val>
            <c:numRef>
              <c:f>'Grafico PdC'!$G$2:$G$39</c:f>
              <c:numCache/>
            </c:numRef>
          </c:val>
          <c:smooth val="0"/>
        </c:ser>
        <c:ser>
          <c:idx val="0"/>
          <c:order val="2"/>
          <c:tx>
            <c:strRef>
              <c:f>'Grafico PdC'!$E$1</c:f>
              <c:strCache>
                <c:ptCount val="1"/>
                <c:pt idx="0">
                  <c:v>H - Dist. Iperfocale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'Grafico PdC'!$E$2:$E$39</c:f>
              <c:numCache/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Distanza Messa a Fuoco D [m]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1"/>
        <c:lblOffset val="100"/>
        <c:tickLblSkip val="2"/>
        <c:noMultiLvlLbl val="0"/>
      </c:catAx>
      <c:valAx>
        <c:axId val="162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[m]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5975"/>
          <c:w val="0.68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581775" y="161925"/>
          <a:ext cx="4000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981825" y="323850"/>
          <a:ext cx="200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142875</xdr:rowOff>
    </xdr:from>
    <xdr:to>
      <xdr:col>16</xdr:col>
      <xdr:colOff>19050</xdr:colOff>
      <xdr:row>2</xdr:row>
      <xdr:rowOff>142875</xdr:rowOff>
    </xdr:to>
    <xdr:sp>
      <xdr:nvSpPr>
        <xdr:cNvPr id="3" name="Line 14"/>
        <xdr:cNvSpPr>
          <a:spLocks/>
        </xdr:cNvSpPr>
      </xdr:nvSpPr>
      <xdr:spPr>
        <a:xfrm>
          <a:off x="7200900" y="4667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4</xdr:row>
      <xdr:rowOff>0</xdr:rowOff>
    </xdr:to>
    <xdr:sp>
      <xdr:nvSpPr>
        <xdr:cNvPr id="4" name="Line 15"/>
        <xdr:cNvSpPr>
          <a:spLocks/>
        </xdr:cNvSpPr>
      </xdr:nvSpPr>
      <xdr:spPr>
        <a:xfrm>
          <a:off x="8982075" y="323850"/>
          <a:ext cx="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9525</xdr:rowOff>
    </xdr:from>
    <xdr:to>
      <xdr:col>28</xdr:col>
      <xdr:colOff>66675</xdr:colOff>
      <xdr:row>3</xdr:row>
      <xdr:rowOff>142875</xdr:rowOff>
    </xdr:to>
    <xdr:sp>
      <xdr:nvSpPr>
        <xdr:cNvPr id="5" name="Rectangle 16"/>
        <xdr:cNvSpPr>
          <a:spLocks/>
        </xdr:cNvSpPr>
      </xdr:nvSpPr>
      <xdr:spPr>
        <a:xfrm>
          <a:off x="8058150" y="333375"/>
          <a:ext cx="3390900" cy="295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16</xdr:col>
      <xdr:colOff>0</xdr:colOff>
      <xdr:row>9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6581775" y="971550"/>
          <a:ext cx="2400300" cy="485775"/>
        </a:xfrm>
        <a:prstGeom prst="leftArrow">
          <a:avLst>
            <a:gd name="adj1" fmla="val -24509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Inserire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dati del proprio obiettivo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16</xdr:col>
      <xdr:colOff>0</xdr:colOff>
      <xdr:row>13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6581775" y="1619250"/>
          <a:ext cx="2400300" cy="485775"/>
        </a:xfrm>
        <a:prstGeom prst="leftArrow">
          <a:avLst>
            <a:gd name="adj1" fmla="val -24509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Inserire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 dimensioni del proprio sensore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27</xdr:col>
      <xdr:colOff>0</xdr:colOff>
      <xdr:row>21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6581775" y="2428875"/>
          <a:ext cx="46005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Qui si ottengono i dati di iperfocale/ PdC.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bene: il risultato dei calcoli dipende dai parametri scelti per indicare la capacità dell'occhio di vedere i dettagli e dalla dimensione della stampa di riferimento ... pertanto possono essere leggermente differenti da quelli del calolatore on line: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http://www.dofmaster.com/dofjs.html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677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677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39</xdr:row>
      <xdr:rowOff>0</xdr:rowOff>
    </xdr:to>
    <xdr:graphicFrame>
      <xdr:nvGraphicFramePr>
        <xdr:cNvPr id="3" name="Chart 14"/>
        <xdr:cNvGraphicFramePr/>
      </xdr:nvGraphicFramePr>
      <xdr:xfrm>
        <a:off x="0" y="0"/>
        <a:ext cx="74580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4114800</xdr:colOff>
      <xdr:row>0</xdr:row>
      <xdr:rowOff>57150</xdr:rowOff>
    </xdr:from>
    <xdr:to>
      <xdr:col>0</xdr:col>
      <xdr:colOff>7419975</xdr:colOff>
      <xdr:row>4</xdr:row>
      <xdr:rowOff>114300</xdr:rowOff>
    </xdr:to>
    <xdr:sp>
      <xdr:nvSpPr>
        <xdr:cNvPr id="4" name="AutoShape 15"/>
        <xdr:cNvSpPr>
          <a:spLocks/>
        </xdr:cNvSpPr>
      </xdr:nvSpPr>
      <xdr:spPr>
        <a:xfrm>
          <a:off x="4114800" y="57150"/>
          <a:ext cx="3305175" cy="7048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Inserire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parametri dell'obiettivo ed il passo di calcolo della distanza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zoomScalePageLayoutView="0" workbookViewId="0" topLeftCell="A85">
      <selection activeCell="A1" sqref="A1"/>
    </sheetView>
  </sheetViews>
  <sheetFormatPr defaultColWidth="9.140625" defaultRowHeight="12.75"/>
  <cols>
    <col min="1" max="1" width="77.421875" style="0" bestFit="1" customWidth="1"/>
    <col min="2" max="3" width="9.140625" style="2" customWidth="1"/>
    <col min="4" max="39" width="3.00390625" style="0" customWidth="1"/>
  </cols>
  <sheetData>
    <row r="1" ht="12.75">
      <c r="A1" s="14" t="s">
        <v>87</v>
      </c>
    </row>
    <row r="2" spans="11:29" ht="12.75">
      <c r="K2" t="s">
        <v>24</v>
      </c>
      <c r="P2" t="s">
        <v>25</v>
      </c>
      <c r="AC2" t="s">
        <v>26</v>
      </c>
    </row>
    <row r="3" ht="12.75">
      <c r="A3" t="s">
        <v>31</v>
      </c>
    </row>
    <row r="4" ht="12.75">
      <c r="A4" t="s">
        <v>32</v>
      </c>
    </row>
    <row r="5" spans="1:19" ht="12.75">
      <c r="A5" t="s">
        <v>0</v>
      </c>
      <c r="S5" t="s">
        <v>27</v>
      </c>
    </row>
    <row r="7" spans="1:3" ht="12.75">
      <c r="A7" s="8" t="s">
        <v>7</v>
      </c>
      <c r="B7" s="10">
        <v>50</v>
      </c>
      <c r="C7" s="2" t="s">
        <v>1</v>
      </c>
    </row>
    <row r="8" spans="1:3" ht="12.75">
      <c r="A8" s="8" t="s">
        <v>8</v>
      </c>
      <c r="B8" s="11">
        <v>4.5</v>
      </c>
      <c r="C8" s="3"/>
    </row>
    <row r="9" spans="1:3" ht="12.75">
      <c r="A9" s="8" t="s">
        <v>23</v>
      </c>
      <c r="B9" s="10">
        <v>13</v>
      </c>
      <c r="C9" s="2" t="s">
        <v>2</v>
      </c>
    </row>
    <row r="11" spans="1:3" ht="12.75">
      <c r="A11" s="8" t="s">
        <v>9</v>
      </c>
      <c r="B11" s="4">
        <v>0.25</v>
      </c>
      <c r="C11" s="2" t="s">
        <v>1</v>
      </c>
    </row>
    <row r="12" spans="1:3" ht="12.75">
      <c r="A12" s="8" t="s">
        <v>12</v>
      </c>
      <c r="B12" s="11">
        <v>23.7</v>
      </c>
      <c r="C12" s="2" t="s">
        <v>1</v>
      </c>
    </row>
    <row r="13" spans="1:3" ht="12.75">
      <c r="A13" s="8" t="s">
        <v>13</v>
      </c>
      <c r="B13" s="11">
        <v>15.6</v>
      </c>
      <c r="C13" s="2" t="s">
        <v>1</v>
      </c>
    </row>
    <row r="14" spans="1:3" ht="12.75">
      <c r="A14" s="8" t="s">
        <v>10</v>
      </c>
      <c r="B14" s="3">
        <f>SQRT(200*250)/SQRT(B12*B13)</f>
        <v>11.629164931740753</v>
      </c>
      <c r="C14" s="3"/>
    </row>
    <row r="15" spans="1:3" ht="12.75">
      <c r="A15" s="8" t="s">
        <v>11</v>
      </c>
      <c r="B15" s="4">
        <f>0.25/B14</f>
        <v>0.021497674292815953</v>
      </c>
      <c r="C15" s="2" t="s">
        <v>1</v>
      </c>
    </row>
    <row r="17" spans="1:3" ht="12.75">
      <c r="A17" s="1" t="s">
        <v>3</v>
      </c>
      <c r="B17" s="13">
        <f>B7*B7/(B8*B15)/1000</f>
        <v>25.842588737201673</v>
      </c>
      <c r="C17" s="5" t="s">
        <v>2</v>
      </c>
    </row>
    <row r="18" spans="1:3" ht="12.75">
      <c r="A18" s="1" t="s">
        <v>4</v>
      </c>
      <c r="B18" s="13">
        <f>(B17*B9)/(B17+B9)</f>
        <v>8.649105646809286</v>
      </c>
      <c r="C18" s="6" t="s">
        <v>2</v>
      </c>
    </row>
    <row r="19" spans="1:3" ht="12.75">
      <c r="A19" s="1" t="s">
        <v>5</v>
      </c>
      <c r="B19" s="13">
        <f>(B17*B9)/(B17-B9)</f>
        <v>26.159340648388945</v>
      </c>
      <c r="C19" s="6" t="s">
        <v>2</v>
      </c>
    </row>
    <row r="20" spans="1:3" ht="12.75">
      <c r="A20" s="1" t="s">
        <v>6</v>
      </c>
      <c r="B20" s="13">
        <f>B19-B18</f>
        <v>17.51023500157966</v>
      </c>
      <c r="C20" s="6" t="s">
        <v>2</v>
      </c>
    </row>
    <row r="23" ht="12.75">
      <c r="A23" s="14" t="s">
        <v>21</v>
      </c>
    </row>
    <row r="25" ht="12.75">
      <c r="A25" s="1" t="s">
        <v>69</v>
      </c>
    </row>
    <row r="27" ht="12.75">
      <c r="A27" s="12" t="s">
        <v>47</v>
      </c>
    </row>
    <row r="28" ht="12.75">
      <c r="A28" t="s">
        <v>22</v>
      </c>
    </row>
    <row r="30" ht="12.75">
      <c r="A30" t="s">
        <v>49</v>
      </c>
    </row>
    <row r="31" ht="12.75">
      <c r="A31" t="s">
        <v>48</v>
      </c>
    </row>
    <row r="33" ht="12.75">
      <c r="A33" t="s">
        <v>50</v>
      </c>
    </row>
    <row r="34" ht="12.75">
      <c r="A34" t="s">
        <v>51</v>
      </c>
    </row>
    <row r="36" ht="12.75">
      <c r="A36" t="s">
        <v>52</v>
      </c>
    </row>
    <row r="37" ht="12.75">
      <c r="A37" t="s">
        <v>28</v>
      </c>
    </row>
    <row r="39" ht="12.75">
      <c r="A39" t="s">
        <v>53</v>
      </c>
    </row>
    <row r="40" ht="12.75">
      <c r="A40" t="s">
        <v>54</v>
      </c>
    </row>
    <row r="42" ht="12.75">
      <c r="A42" s="1" t="s">
        <v>62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8" ht="12.75">
      <c r="A48" t="s">
        <v>58</v>
      </c>
    </row>
    <row r="49" ht="12.75">
      <c r="A49" t="s">
        <v>59</v>
      </c>
    </row>
    <row r="50" ht="12.75">
      <c r="A50" t="s">
        <v>60</v>
      </c>
    </row>
    <row r="52" ht="12.75">
      <c r="A52" t="s">
        <v>61</v>
      </c>
    </row>
    <row r="54" ht="12.75">
      <c r="A54" s="1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60" ht="12.75">
      <c r="A60" s="14" t="s">
        <v>29</v>
      </c>
    </row>
    <row r="61" ht="12.75">
      <c r="A61" t="s">
        <v>37</v>
      </c>
    </row>
    <row r="62" ht="12.75">
      <c r="A62" t="s">
        <v>30</v>
      </c>
    </row>
    <row r="63" ht="12.75">
      <c r="A63" t="s">
        <v>67</v>
      </c>
    </row>
    <row r="64" ht="12.75">
      <c r="A64" t="s">
        <v>68</v>
      </c>
    </row>
    <row r="67" ht="12.75">
      <c r="A67" s="14" t="s">
        <v>33</v>
      </c>
    </row>
    <row r="69" ht="12.75">
      <c r="A69" s="1" t="s">
        <v>69</v>
      </c>
    </row>
    <row r="71" ht="12.75">
      <c r="A71" s="12" t="s">
        <v>34</v>
      </c>
    </row>
    <row r="72" ht="12.75">
      <c r="A72" s="12"/>
    </row>
    <row r="73" spans="1:3" ht="12.75">
      <c r="A73" s="8" t="s">
        <v>35</v>
      </c>
      <c r="B73" s="10">
        <v>5</v>
      </c>
      <c r="C73" s="2" t="s">
        <v>2</v>
      </c>
    </row>
    <row r="75" ht="12.75">
      <c r="A75" t="s">
        <v>39</v>
      </c>
    </row>
    <row r="76" ht="12.75">
      <c r="A76" t="s">
        <v>40</v>
      </c>
    </row>
    <row r="78" spans="1:3" ht="12.75">
      <c r="A78" s="8" t="s">
        <v>36</v>
      </c>
      <c r="B78" s="2">
        <f>B73*2</f>
        <v>10</v>
      </c>
      <c r="C78" s="2" t="str">
        <f>C73</f>
        <v>m</v>
      </c>
    </row>
    <row r="80" ht="12.75">
      <c r="A80" t="s">
        <v>41</v>
      </c>
    </row>
    <row r="81" ht="12.75">
      <c r="A81" t="s">
        <v>38</v>
      </c>
    </row>
    <row r="82" ht="12.75">
      <c r="A82" t="s">
        <v>42</v>
      </c>
    </row>
    <row r="84" ht="12.75">
      <c r="A84" t="s">
        <v>43</v>
      </c>
    </row>
    <row r="85" ht="12.75">
      <c r="A85" t="s">
        <v>44</v>
      </c>
    </row>
    <row r="87" spans="1:3" ht="12.75">
      <c r="A87" s="8" t="s">
        <v>7</v>
      </c>
      <c r="B87" s="10">
        <v>50</v>
      </c>
      <c r="C87" s="2" t="s">
        <v>1</v>
      </c>
    </row>
    <row r="88" spans="1:3" ht="12.75">
      <c r="A88" s="8" t="s">
        <v>8</v>
      </c>
      <c r="B88" s="15">
        <f>B87*B87/(B78*B15)/1000</f>
        <v>11.629164931740753</v>
      </c>
      <c r="C88" s="3"/>
    </row>
    <row r="90" ht="12.75">
      <c r="A90" t="s">
        <v>45</v>
      </c>
    </row>
    <row r="91" ht="12.75">
      <c r="A91" t="s">
        <v>46</v>
      </c>
    </row>
    <row r="93" spans="1:3" ht="12.75">
      <c r="A93" s="8" t="s">
        <v>8</v>
      </c>
      <c r="B93" s="11">
        <v>8</v>
      </c>
      <c r="C93" s="3"/>
    </row>
    <row r="94" spans="1:3" ht="12.75">
      <c r="A94" s="8" t="s">
        <v>7</v>
      </c>
      <c r="B94" s="17">
        <f>SQRT(B78*B93*B15/1000)*1000</f>
        <v>41.47063953479952</v>
      </c>
      <c r="C94" s="2" t="s">
        <v>1</v>
      </c>
    </row>
    <row r="96" ht="12.75">
      <c r="A96" s="1"/>
    </row>
  </sheetData>
  <sheetProtection/>
  <dataValidations count="1">
    <dataValidation allowBlank="1" showInputMessage="1" showErrorMessage="1" errorTitle="Dato non valido!" error="La distanza di messa a fuoco non può essere maggiore della distanza iperfocale." sqref="B9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R24" sqref="R24"/>
    </sheetView>
  </sheetViews>
  <sheetFormatPr defaultColWidth="5.7109375" defaultRowHeight="12.75"/>
  <cols>
    <col min="1" max="2" width="5.7109375" style="0" customWidth="1"/>
    <col min="3" max="3" width="5.7109375" style="2" customWidth="1"/>
    <col min="4" max="4" width="5.7109375" style="0" customWidth="1"/>
    <col min="5" max="5" width="5.7109375" style="2" customWidth="1"/>
    <col min="6" max="6" width="5.7109375" style="0" customWidth="1"/>
    <col min="7" max="7" width="5.7109375" style="2" customWidth="1"/>
  </cols>
  <sheetData>
    <row r="1" spans="1:19" ht="12.75">
      <c r="A1" s="1" t="s">
        <v>74</v>
      </c>
      <c r="H1" s="2"/>
      <c r="K1" s="2"/>
      <c r="S1" s="2"/>
    </row>
    <row r="2" spans="8:19" ht="12.75">
      <c r="H2" s="2"/>
      <c r="K2" s="2"/>
      <c r="S2" s="2"/>
    </row>
    <row r="3" spans="2:19" ht="12.75">
      <c r="B3" t="s">
        <v>75</v>
      </c>
      <c r="H3" s="2">
        <v>1</v>
      </c>
      <c r="I3" t="s">
        <v>2</v>
      </c>
      <c r="K3" s="2"/>
      <c r="S3" s="2"/>
    </row>
    <row r="4" spans="8:19" ht="12.75">
      <c r="H4" s="2"/>
      <c r="K4" s="2"/>
      <c r="S4" s="2"/>
    </row>
    <row r="5" spans="2:19" ht="12.75">
      <c r="B5" t="s">
        <v>70</v>
      </c>
      <c r="H5" s="2">
        <v>24</v>
      </c>
      <c r="I5" t="s">
        <v>1</v>
      </c>
      <c r="K5" s="6" t="s">
        <v>76</v>
      </c>
      <c r="M5" t="s">
        <v>77</v>
      </c>
      <c r="S5" s="2">
        <v>8</v>
      </c>
    </row>
    <row r="6" spans="8:19" ht="12.75">
      <c r="H6" s="2"/>
      <c r="K6" s="2"/>
      <c r="S6" s="2"/>
    </row>
    <row r="7" spans="1:19" ht="12.75">
      <c r="A7" s="1" t="s">
        <v>73</v>
      </c>
      <c r="H7" s="2"/>
      <c r="K7" s="2"/>
      <c r="S7" s="2"/>
    </row>
    <row r="8" spans="8:19" ht="12.75">
      <c r="H8" s="2"/>
      <c r="K8" s="2"/>
      <c r="S8" s="2"/>
    </row>
    <row r="9" spans="2:20" ht="12.75">
      <c r="B9" t="s">
        <v>72</v>
      </c>
      <c r="H9" s="3">
        <f>H5*H5/(H11*Tutorial!B15)/1000</f>
        <v>13.39679800136535</v>
      </c>
      <c r="K9" s="6" t="s">
        <v>76</v>
      </c>
      <c r="M9" t="s">
        <v>78</v>
      </c>
      <c r="S9" s="21">
        <f>SQRT(S11*S5*Tutorial!B15/1000)*1000</f>
        <v>18.54623381404039</v>
      </c>
      <c r="T9" t="s">
        <v>1</v>
      </c>
    </row>
    <row r="10" spans="2:19" ht="12.75">
      <c r="B10" t="s">
        <v>79</v>
      </c>
      <c r="H10" s="2"/>
      <c r="K10" s="2"/>
      <c r="M10" t="s">
        <v>79</v>
      </c>
      <c r="S10" s="2"/>
    </row>
    <row r="11" spans="2:20" ht="12.75">
      <c r="B11" t="s">
        <v>71</v>
      </c>
      <c r="H11" s="2">
        <f>H3*2</f>
        <v>2</v>
      </c>
      <c r="I11" t="s">
        <v>2</v>
      </c>
      <c r="K11" s="2"/>
      <c r="M11" t="s">
        <v>71</v>
      </c>
      <c r="S11" s="2">
        <f>H11</f>
        <v>2</v>
      </c>
      <c r="T11" t="s">
        <v>2</v>
      </c>
    </row>
    <row r="12" spans="8:19" ht="12.75">
      <c r="H12" s="2"/>
      <c r="K12" s="2"/>
      <c r="S12" s="2"/>
    </row>
    <row r="13" spans="8:19" ht="12.75">
      <c r="H13" s="2"/>
      <c r="K13" s="2"/>
      <c r="S13" s="2"/>
    </row>
    <row r="14" spans="1:19" ht="12.75">
      <c r="A14" s="14" t="s">
        <v>85</v>
      </c>
      <c r="H14" s="2"/>
      <c r="K14" s="2"/>
      <c r="S14" s="2"/>
    </row>
    <row r="15" spans="8:19" ht="12.75">
      <c r="H15" s="2"/>
      <c r="K15" s="2"/>
      <c r="S15" s="2"/>
    </row>
    <row r="16" spans="1:16" ht="12.75">
      <c r="A16" s="22" t="s">
        <v>81</v>
      </c>
      <c r="B16" s="22"/>
      <c r="C16" s="22"/>
      <c r="D16" s="22"/>
      <c r="E16" s="22" t="s">
        <v>80</v>
      </c>
      <c r="F16" s="22"/>
      <c r="G16" s="22"/>
      <c r="H16" s="22"/>
      <c r="I16" s="22" t="s">
        <v>86</v>
      </c>
      <c r="J16" s="22"/>
      <c r="K16" s="22"/>
      <c r="L16" s="22"/>
      <c r="M16" s="22" t="s">
        <v>82</v>
      </c>
      <c r="N16" s="22"/>
      <c r="O16" s="22"/>
      <c r="P16" s="22"/>
    </row>
    <row r="17" spans="1:16" ht="12.75">
      <c r="A17" s="22" t="s">
        <v>83</v>
      </c>
      <c r="B17" s="22"/>
      <c r="C17" s="22"/>
      <c r="D17" s="22"/>
      <c r="E17" s="22" t="s">
        <v>84</v>
      </c>
      <c r="F17" s="22"/>
      <c r="G17" s="22"/>
      <c r="H17" s="22"/>
      <c r="I17" s="22"/>
      <c r="J17" s="22"/>
      <c r="K17" s="22"/>
      <c r="L17" s="22"/>
      <c r="M17" s="22" t="s">
        <v>83</v>
      </c>
      <c r="N17" s="22"/>
      <c r="O17" s="22"/>
      <c r="P17" s="22"/>
    </row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23">
        <v>1</v>
      </c>
      <c r="B19" s="23"/>
      <c r="C19" s="23"/>
      <c r="D19" s="23"/>
      <c r="E19" s="23">
        <v>18</v>
      </c>
      <c r="F19" s="23"/>
      <c r="G19" s="23"/>
      <c r="H19" s="23"/>
      <c r="I19" s="23">
        <v>7.5</v>
      </c>
      <c r="J19" s="23"/>
      <c r="K19" s="23"/>
      <c r="L19" s="23"/>
      <c r="M19" s="23">
        <v>2</v>
      </c>
      <c r="N19" s="23"/>
      <c r="O19" s="23"/>
      <c r="P19" s="23"/>
    </row>
    <row r="20" spans="1:16" ht="12.75">
      <c r="A20" s="23">
        <v>2</v>
      </c>
      <c r="B20" s="23"/>
      <c r="C20" s="23"/>
      <c r="D20" s="23"/>
      <c r="E20" s="23">
        <v>18</v>
      </c>
      <c r="F20" s="23"/>
      <c r="G20" s="23"/>
      <c r="H20" s="23"/>
      <c r="I20" s="23">
        <v>3.8</v>
      </c>
      <c r="J20" s="23"/>
      <c r="K20" s="23"/>
      <c r="L20" s="23"/>
      <c r="M20" s="23">
        <v>4</v>
      </c>
      <c r="N20" s="23"/>
      <c r="O20" s="23"/>
      <c r="P20" s="23"/>
    </row>
    <row r="21" spans="1:16" ht="12.75">
      <c r="A21" s="23">
        <v>3</v>
      </c>
      <c r="B21" s="23"/>
      <c r="C21" s="23"/>
      <c r="D21" s="23"/>
      <c r="E21" s="23">
        <v>18</v>
      </c>
      <c r="F21" s="23"/>
      <c r="G21" s="23"/>
      <c r="H21" s="23"/>
      <c r="I21" s="23">
        <v>2.5</v>
      </c>
      <c r="J21" s="23"/>
      <c r="K21" s="23"/>
      <c r="L21" s="23"/>
      <c r="M21" s="23">
        <v>6</v>
      </c>
      <c r="N21" s="23"/>
      <c r="O21" s="23"/>
      <c r="P21" s="23"/>
    </row>
    <row r="22" spans="1:16" ht="12.75">
      <c r="A22" s="23">
        <v>4</v>
      </c>
      <c r="B22" s="23"/>
      <c r="C22" s="23"/>
      <c r="D22" s="23"/>
      <c r="E22" s="23">
        <v>18</v>
      </c>
      <c r="F22" s="23"/>
      <c r="G22" s="23"/>
      <c r="H22" s="23"/>
      <c r="I22" s="23">
        <v>1.9</v>
      </c>
      <c r="J22" s="23"/>
      <c r="K22" s="23"/>
      <c r="L22" s="23"/>
      <c r="M22" s="23">
        <v>8</v>
      </c>
      <c r="N22" s="23"/>
      <c r="O22" s="23"/>
      <c r="P22" s="23"/>
    </row>
    <row r="23" spans="1:16" ht="12.75">
      <c r="A23" s="23">
        <v>5</v>
      </c>
      <c r="B23" s="23"/>
      <c r="C23" s="23"/>
      <c r="D23" s="23"/>
      <c r="E23" s="23">
        <v>18</v>
      </c>
      <c r="F23" s="23"/>
      <c r="G23" s="23"/>
      <c r="H23" s="23"/>
      <c r="I23" s="23">
        <v>1.5</v>
      </c>
      <c r="J23" s="23"/>
      <c r="K23" s="23"/>
      <c r="L23" s="23"/>
      <c r="M23" s="23">
        <v>10</v>
      </c>
      <c r="N23" s="23"/>
      <c r="O23" s="23"/>
      <c r="P23" s="23"/>
    </row>
    <row r="24" spans="1:16" ht="12.75">
      <c r="A24" s="23">
        <v>1</v>
      </c>
      <c r="B24" s="23"/>
      <c r="C24" s="23"/>
      <c r="D24" s="23"/>
      <c r="E24" s="23">
        <v>35</v>
      </c>
      <c r="F24" s="23"/>
      <c r="G24" s="23"/>
      <c r="H24" s="23"/>
      <c r="I24" s="23">
        <v>28.5</v>
      </c>
      <c r="J24" s="23"/>
      <c r="K24" s="23"/>
      <c r="L24" s="23"/>
      <c r="M24" s="23">
        <v>2</v>
      </c>
      <c r="N24" s="23"/>
      <c r="O24" s="23"/>
      <c r="P24" s="23"/>
    </row>
    <row r="25" spans="1:16" ht="12.75">
      <c r="A25" s="23">
        <v>2</v>
      </c>
      <c r="B25" s="23"/>
      <c r="C25" s="23"/>
      <c r="D25" s="23"/>
      <c r="E25" s="23">
        <v>35</v>
      </c>
      <c r="F25" s="23"/>
      <c r="G25" s="23"/>
      <c r="H25" s="23"/>
      <c r="I25" s="23">
        <v>14.2</v>
      </c>
      <c r="J25" s="23"/>
      <c r="K25" s="23"/>
      <c r="L25" s="23"/>
      <c r="M25" s="23">
        <v>4</v>
      </c>
      <c r="N25" s="23"/>
      <c r="O25" s="23"/>
      <c r="P25" s="23"/>
    </row>
    <row r="26" spans="1:16" ht="12.75">
      <c r="A26" s="23">
        <v>3</v>
      </c>
      <c r="B26" s="23"/>
      <c r="C26" s="23"/>
      <c r="D26" s="23"/>
      <c r="E26" s="23">
        <v>35</v>
      </c>
      <c r="F26" s="23"/>
      <c r="G26" s="23"/>
      <c r="H26" s="23"/>
      <c r="I26" s="23">
        <v>9.5</v>
      </c>
      <c r="J26" s="23"/>
      <c r="K26" s="23"/>
      <c r="L26" s="23"/>
      <c r="M26" s="23">
        <v>6</v>
      </c>
      <c r="N26" s="23"/>
      <c r="O26" s="23"/>
      <c r="P26" s="23"/>
    </row>
    <row r="27" spans="1:16" ht="12.75">
      <c r="A27" s="23">
        <v>4</v>
      </c>
      <c r="B27" s="23"/>
      <c r="C27" s="23"/>
      <c r="D27" s="23"/>
      <c r="E27" s="23">
        <v>35</v>
      </c>
      <c r="F27" s="23"/>
      <c r="G27" s="23"/>
      <c r="H27" s="23"/>
      <c r="I27" s="23">
        <v>7.1</v>
      </c>
      <c r="J27" s="23"/>
      <c r="K27" s="23"/>
      <c r="L27" s="23"/>
      <c r="M27" s="23">
        <v>8</v>
      </c>
      <c r="N27" s="23"/>
      <c r="O27" s="23"/>
      <c r="P27" s="23"/>
    </row>
    <row r="28" spans="1:16" ht="12.75">
      <c r="A28" s="23">
        <v>5</v>
      </c>
      <c r="B28" s="23"/>
      <c r="C28" s="23"/>
      <c r="D28" s="23"/>
      <c r="E28" s="23">
        <v>35</v>
      </c>
      <c r="F28" s="23"/>
      <c r="G28" s="23"/>
      <c r="H28" s="23"/>
      <c r="I28" s="23">
        <v>5.7</v>
      </c>
      <c r="J28" s="23"/>
      <c r="K28" s="23"/>
      <c r="L28" s="23"/>
      <c r="M28" s="23">
        <v>10</v>
      </c>
      <c r="N28" s="23"/>
      <c r="O28" s="23"/>
      <c r="P28" s="23"/>
    </row>
    <row r="29" spans="1:16" ht="12.75">
      <c r="A29" s="23">
        <v>6</v>
      </c>
      <c r="B29" s="23"/>
      <c r="C29" s="23"/>
      <c r="D29" s="23"/>
      <c r="E29" s="23">
        <v>35</v>
      </c>
      <c r="F29" s="23"/>
      <c r="G29" s="23"/>
      <c r="H29" s="23"/>
      <c r="I29" s="23">
        <v>4.7</v>
      </c>
      <c r="J29" s="23"/>
      <c r="K29" s="23"/>
      <c r="L29" s="23"/>
      <c r="M29" s="23">
        <v>12</v>
      </c>
      <c r="N29" s="23"/>
      <c r="O29" s="23"/>
      <c r="P29" s="23"/>
    </row>
    <row r="30" spans="1:16" ht="12.75">
      <c r="A30" s="23">
        <v>7</v>
      </c>
      <c r="B30" s="23"/>
      <c r="C30" s="23"/>
      <c r="D30" s="23"/>
      <c r="E30" s="23">
        <v>35</v>
      </c>
      <c r="F30" s="23"/>
      <c r="G30" s="23"/>
      <c r="H30" s="23"/>
      <c r="I30" s="23">
        <v>4.1</v>
      </c>
      <c r="J30" s="23"/>
      <c r="K30" s="23"/>
      <c r="L30" s="23"/>
      <c r="M30" s="23">
        <v>14</v>
      </c>
      <c r="N30" s="23"/>
      <c r="O30" s="23"/>
      <c r="P30" s="23"/>
    </row>
    <row r="31" spans="1:16" ht="12.75">
      <c r="A31" s="23">
        <v>8</v>
      </c>
      <c r="B31" s="23"/>
      <c r="C31" s="23"/>
      <c r="D31" s="23"/>
      <c r="E31" s="23">
        <v>35</v>
      </c>
      <c r="F31" s="23"/>
      <c r="G31" s="23"/>
      <c r="H31" s="23"/>
      <c r="I31" s="23">
        <v>3.6</v>
      </c>
      <c r="J31" s="23"/>
      <c r="K31" s="23"/>
      <c r="L31" s="23"/>
      <c r="M31" s="23">
        <v>16</v>
      </c>
      <c r="N31" s="23"/>
      <c r="O31" s="23"/>
      <c r="P31" s="23"/>
    </row>
    <row r="32" spans="1:16" ht="12.75">
      <c r="A32" s="23">
        <v>9</v>
      </c>
      <c r="B32" s="23"/>
      <c r="C32" s="23"/>
      <c r="D32" s="23"/>
      <c r="E32" s="23">
        <v>35</v>
      </c>
      <c r="F32" s="23"/>
      <c r="G32" s="23"/>
      <c r="H32" s="23"/>
      <c r="I32" s="23">
        <v>3.2</v>
      </c>
      <c r="J32" s="23"/>
      <c r="K32" s="23"/>
      <c r="L32" s="23"/>
      <c r="M32" s="23">
        <v>18</v>
      </c>
      <c r="N32" s="23"/>
      <c r="O32" s="23"/>
      <c r="P32" s="23"/>
    </row>
    <row r="33" spans="1:16" ht="12.75">
      <c r="A33" s="23">
        <v>10</v>
      </c>
      <c r="B33" s="23"/>
      <c r="C33" s="23"/>
      <c r="D33" s="23"/>
      <c r="E33" s="23">
        <v>35</v>
      </c>
      <c r="F33" s="23"/>
      <c r="G33" s="23"/>
      <c r="H33" s="23"/>
      <c r="I33" s="23">
        <v>2.8</v>
      </c>
      <c r="J33" s="23"/>
      <c r="K33" s="23"/>
      <c r="L33" s="23"/>
      <c r="M33" s="23">
        <v>20</v>
      </c>
      <c r="N33" s="23"/>
      <c r="O33" s="23"/>
      <c r="P33" s="23"/>
    </row>
    <row r="34" spans="1:16" ht="12.75">
      <c r="A34" s="23">
        <v>1</v>
      </c>
      <c r="B34" s="23"/>
      <c r="C34" s="23"/>
      <c r="D34" s="23"/>
      <c r="E34" s="23">
        <v>50</v>
      </c>
      <c r="F34" s="23"/>
      <c r="G34" s="23"/>
      <c r="H34" s="23"/>
      <c r="I34" s="23">
        <v>58.1</v>
      </c>
      <c r="J34" s="23"/>
      <c r="K34" s="23"/>
      <c r="L34" s="23"/>
      <c r="M34" s="23">
        <v>2</v>
      </c>
      <c r="N34" s="23"/>
      <c r="O34" s="23"/>
      <c r="P34" s="23"/>
    </row>
    <row r="35" spans="1:16" ht="12.75">
      <c r="A35" s="23">
        <v>2</v>
      </c>
      <c r="B35" s="23"/>
      <c r="C35" s="23"/>
      <c r="D35" s="23"/>
      <c r="E35" s="23">
        <v>50</v>
      </c>
      <c r="F35" s="23"/>
      <c r="G35" s="23"/>
      <c r="H35" s="23"/>
      <c r="I35" s="23">
        <v>29.1</v>
      </c>
      <c r="J35" s="23"/>
      <c r="K35" s="23"/>
      <c r="L35" s="23"/>
      <c r="M35" s="23">
        <v>4</v>
      </c>
      <c r="N35" s="23"/>
      <c r="O35" s="23"/>
      <c r="P35" s="23"/>
    </row>
    <row r="36" spans="1:16" ht="12.75">
      <c r="A36" s="23">
        <v>3</v>
      </c>
      <c r="B36" s="23"/>
      <c r="C36" s="23"/>
      <c r="D36" s="23"/>
      <c r="E36" s="23">
        <v>50</v>
      </c>
      <c r="F36" s="23"/>
      <c r="G36" s="23"/>
      <c r="H36" s="23"/>
      <c r="I36" s="23">
        <v>19.4</v>
      </c>
      <c r="J36" s="23"/>
      <c r="K36" s="23"/>
      <c r="L36" s="23"/>
      <c r="M36" s="23">
        <v>6</v>
      </c>
      <c r="N36" s="23"/>
      <c r="O36" s="23"/>
      <c r="P36" s="23"/>
    </row>
    <row r="37" spans="1:16" ht="12.75">
      <c r="A37" s="23">
        <v>4</v>
      </c>
      <c r="B37" s="23"/>
      <c r="C37" s="23"/>
      <c r="D37" s="23"/>
      <c r="E37" s="23">
        <v>50</v>
      </c>
      <c r="F37" s="23"/>
      <c r="G37" s="23"/>
      <c r="H37" s="23"/>
      <c r="I37" s="23">
        <v>14.5</v>
      </c>
      <c r="J37" s="23"/>
      <c r="K37" s="23"/>
      <c r="L37" s="23"/>
      <c r="M37" s="23">
        <v>8</v>
      </c>
      <c r="N37" s="23"/>
      <c r="O37" s="23"/>
      <c r="P37" s="23"/>
    </row>
    <row r="38" spans="1:16" ht="12.75">
      <c r="A38" s="23">
        <v>5</v>
      </c>
      <c r="B38" s="23"/>
      <c r="C38" s="23"/>
      <c r="D38" s="23"/>
      <c r="E38" s="23">
        <v>50</v>
      </c>
      <c r="F38" s="23"/>
      <c r="G38" s="23"/>
      <c r="H38" s="23"/>
      <c r="I38" s="23">
        <v>11.6</v>
      </c>
      <c r="J38" s="23"/>
      <c r="K38" s="23"/>
      <c r="L38" s="23"/>
      <c r="M38" s="23">
        <v>10</v>
      </c>
      <c r="N38" s="23"/>
      <c r="O38" s="23"/>
      <c r="P38" s="23"/>
    </row>
    <row r="39" spans="1:16" ht="12.75">
      <c r="A39" s="23">
        <v>6</v>
      </c>
      <c r="B39" s="23"/>
      <c r="C39" s="23"/>
      <c r="D39" s="23"/>
      <c r="E39" s="23">
        <v>50</v>
      </c>
      <c r="F39" s="23"/>
      <c r="G39" s="23"/>
      <c r="H39" s="23"/>
      <c r="I39" s="23">
        <v>9.7</v>
      </c>
      <c r="J39" s="23"/>
      <c r="K39" s="23"/>
      <c r="L39" s="23"/>
      <c r="M39" s="23">
        <v>12</v>
      </c>
      <c r="N39" s="23"/>
      <c r="O39" s="23"/>
      <c r="P39" s="23"/>
    </row>
    <row r="40" spans="1:16" ht="12.75">
      <c r="A40" s="23">
        <v>7</v>
      </c>
      <c r="B40" s="23"/>
      <c r="C40" s="23"/>
      <c r="D40" s="23"/>
      <c r="E40" s="23">
        <v>50</v>
      </c>
      <c r="F40" s="23"/>
      <c r="G40" s="23"/>
      <c r="H40" s="23"/>
      <c r="I40" s="23">
        <v>8.3</v>
      </c>
      <c r="J40" s="23"/>
      <c r="K40" s="23"/>
      <c r="L40" s="23"/>
      <c r="M40" s="23">
        <v>14</v>
      </c>
      <c r="N40" s="23"/>
      <c r="O40" s="23"/>
      <c r="P40" s="23"/>
    </row>
    <row r="41" spans="1:16" ht="12.75">
      <c r="A41" s="23">
        <v>8</v>
      </c>
      <c r="B41" s="23"/>
      <c r="C41" s="23"/>
      <c r="D41" s="23"/>
      <c r="E41" s="23">
        <v>50</v>
      </c>
      <c r="F41" s="23"/>
      <c r="G41" s="23"/>
      <c r="H41" s="23"/>
      <c r="I41" s="23">
        <v>7.3</v>
      </c>
      <c r="J41" s="23"/>
      <c r="K41" s="23"/>
      <c r="L41" s="23"/>
      <c r="M41" s="23">
        <v>16</v>
      </c>
      <c r="N41" s="23"/>
      <c r="O41" s="23"/>
      <c r="P41" s="23"/>
    </row>
    <row r="42" spans="1:16" ht="12.75">
      <c r="A42" s="23">
        <v>9</v>
      </c>
      <c r="B42" s="23"/>
      <c r="C42" s="23"/>
      <c r="D42" s="23"/>
      <c r="E42" s="23">
        <v>50</v>
      </c>
      <c r="F42" s="23"/>
      <c r="G42" s="23"/>
      <c r="H42" s="23"/>
      <c r="I42" s="23">
        <v>6.5</v>
      </c>
      <c r="J42" s="23"/>
      <c r="K42" s="23"/>
      <c r="L42" s="23"/>
      <c r="M42" s="23">
        <v>18</v>
      </c>
      <c r="N42" s="23"/>
      <c r="O42" s="23"/>
      <c r="P42" s="23"/>
    </row>
    <row r="43" spans="1:16" ht="12.75">
      <c r="A43" s="23">
        <v>10</v>
      </c>
      <c r="B43" s="23"/>
      <c r="C43" s="23"/>
      <c r="D43" s="23"/>
      <c r="E43" s="23">
        <v>50</v>
      </c>
      <c r="F43" s="23"/>
      <c r="G43" s="23"/>
      <c r="H43" s="23"/>
      <c r="I43" s="23">
        <v>5.8</v>
      </c>
      <c r="J43" s="23"/>
      <c r="K43" s="23"/>
      <c r="L43" s="23"/>
      <c r="M43" s="23">
        <v>20</v>
      </c>
      <c r="N43" s="23"/>
      <c r="O43" s="23"/>
      <c r="P43" s="23"/>
    </row>
    <row r="44" spans="1:16" ht="12.75">
      <c r="A44" s="2"/>
      <c r="B44" s="2"/>
      <c r="D44" s="2"/>
      <c r="F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D45" s="2"/>
      <c r="F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D46" s="2"/>
      <c r="F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D47" s="2"/>
      <c r="F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D48" s="2"/>
      <c r="F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D49" s="2"/>
      <c r="F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D50" s="2"/>
      <c r="F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D51" s="2"/>
      <c r="F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D52" s="2"/>
      <c r="F52" s="2"/>
      <c r="H52" s="2"/>
      <c r="I52" s="2"/>
      <c r="J52" s="2"/>
      <c r="K52" s="2"/>
      <c r="L52" s="2"/>
      <c r="M52" s="2"/>
      <c r="N52" s="2"/>
      <c r="O52" s="2"/>
      <c r="P52" s="2"/>
    </row>
  </sheetData>
  <sheetProtection/>
  <mergeCells count="112">
    <mergeCell ref="A36:D36"/>
    <mergeCell ref="E36:H36"/>
    <mergeCell ref="I36:L36"/>
    <mergeCell ref="M36:P36"/>
    <mergeCell ref="A37:D37"/>
    <mergeCell ref="E37:H37"/>
    <mergeCell ref="I37:L37"/>
    <mergeCell ref="M37:P37"/>
    <mergeCell ref="A34:D34"/>
    <mergeCell ref="E34:H34"/>
    <mergeCell ref="I34:L34"/>
    <mergeCell ref="M34:P34"/>
    <mergeCell ref="A35:D35"/>
    <mergeCell ref="E35:H35"/>
    <mergeCell ref="I35:L35"/>
    <mergeCell ref="M35:P35"/>
    <mergeCell ref="A32:D32"/>
    <mergeCell ref="E32:H32"/>
    <mergeCell ref="I32:L32"/>
    <mergeCell ref="M32:P32"/>
    <mergeCell ref="A33:D33"/>
    <mergeCell ref="E33:H33"/>
    <mergeCell ref="I33:L33"/>
    <mergeCell ref="M33:P33"/>
    <mergeCell ref="I30:L30"/>
    <mergeCell ref="M30:P30"/>
    <mergeCell ref="A31:D31"/>
    <mergeCell ref="E31:H31"/>
    <mergeCell ref="I31:L31"/>
    <mergeCell ref="M31:P31"/>
    <mergeCell ref="A38:D38"/>
    <mergeCell ref="E38:H38"/>
    <mergeCell ref="I38:L38"/>
    <mergeCell ref="M38:P38"/>
    <mergeCell ref="A29:D29"/>
    <mergeCell ref="E29:H29"/>
    <mergeCell ref="I29:L29"/>
    <mergeCell ref="M29:P29"/>
    <mergeCell ref="A30:D30"/>
    <mergeCell ref="E30:H30"/>
    <mergeCell ref="A40:D40"/>
    <mergeCell ref="E40:H40"/>
    <mergeCell ref="I40:L40"/>
    <mergeCell ref="M40:P40"/>
    <mergeCell ref="A39:D39"/>
    <mergeCell ref="E39:H39"/>
    <mergeCell ref="I39:L39"/>
    <mergeCell ref="M39:P39"/>
    <mergeCell ref="I42:L42"/>
    <mergeCell ref="M42:P42"/>
    <mergeCell ref="A41:D41"/>
    <mergeCell ref="E41:H41"/>
    <mergeCell ref="I41:L41"/>
    <mergeCell ref="M41:P41"/>
    <mergeCell ref="A28:D28"/>
    <mergeCell ref="E28:H28"/>
    <mergeCell ref="I28:L28"/>
    <mergeCell ref="M28:P28"/>
    <mergeCell ref="A43:D43"/>
    <mergeCell ref="E43:H43"/>
    <mergeCell ref="I43:L43"/>
    <mergeCell ref="M43:P43"/>
    <mergeCell ref="A42:D42"/>
    <mergeCell ref="E42:H42"/>
    <mergeCell ref="A26:D26"/>
    <mergeCell ref="E26:H26"/>
    <mergeCell ref="I26:L26"/>
    <mergeCell ref="M26:P26"/>
    <mergeCell ref="A27:D27"/>
    <mergeCell ref="E27:H27"/>
    <mergeCell ref="I27:L27"/>
    <mergeCell ref="M27:P27"/>
    <mergeCell ref="A24:D24"/>
    <mergeCell ref="E24:H24"/>
    <mergeCell ref="I24:L24"/>
    <mergeCell ref="M24:P24"/>
    <mergeCell ref="A25:D25"/>
    <mergeCell ref="E25:H25"/>
    <mergeCell ref="I25:L25"/>
    <mergeCell ref="M25:P25"/>
    <mergeCell ref="A22:D22"/>
    <mergeCell ref="E22:H22"/>
    <mergeCell ref="I22:L22"/>
    <mergeCell ref="M22:P22"/>
    <mergeCell ref="A23:D23"/>
    <mergeCell ref="E23:H23"/>
    <mergeCell ref="I23:L23"/>
    <mergeCell ref="M23:P23"/>
    <mergeCell ref="A20:D20"/>
    <mergeCell ref="E20:H20"/>
    <mergeCell ref="I20:L20"/>
    <mergeCell ref="M20:P20"/>
    <mergeCell ref="A21:D21"/>
    <mergeCell ref="E21:H21"/>
    <mergeCell ref="I21:L21"/>
    <mergeCell ref="M21:P21"/>
    <mergeCell ref="A18:D18"/>
    <mergeCell ref="E18:H18"/>
    <mergeCell ref="I18:L18"/>
    <mergeCell ref="M18:P18"/>
    <mergeCell ref="A19:D19"/>
    <mergeCell ref="E19:H19"/>
    <mergeCell ref="I19:L19"/>
    <mergeCell ref="M19:P19"/>
    <mergeCell ref="I16:L16"/>
    <mergeCell ref="M16:P16"/>
    <mergeCell ref="A17:D17"/>
    <mergeCell ref="E17:H17"/>
    <mergeCell ref="I17:L17"/>
    <mergeCell ref="M17:P17"/>
    <mergeCell ref="A16:D16"/>
    <mergeCell ref="E16: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55"/>
  <sheetViews>
    <sheetView tabSelected="1" zoomScale="79" zoomScaleNormal="79" zoomScalePageLayoutView="0" workbookViewId="0" topLeftCell="A1">
      <selection activeCell="F29" sqref="F29"/>
    </sheetView>
  </sheetViews>
  <sheetFormatPr defaultColWidth="9.140625" defaultRowHeight="12.75"/>
  <cols>
    <col min="1" max="1" width="111.8515625" style="0" customWidth="1"/>
    <col min="2" max="3" width="9.140625" style="2" customWidth="1"/>
  </cols>
  <sheetData>
    <row r="1" spans="2:8" ht="12.75">
      <c r="B1" s="2" t="s">
        <v>15</v>
      </c>
      <c r="C1" s="2" t="s">
        <v>16</v>
      </c>
      <c r="D1" s="2" t="s">
        <v>17</v>
      </c>
      <c r="E1" s="6" t="s">
        <v>20</v>
      </c>
      <c r="F1" s="6" t="s">
        <v>18</v>
      </c>
      <c r="G1" s="6" t="s">
        <v>19</v>
      </c>
      <c r="H1" s="6" t="s">
        <v>14</v>
      </c>
    </row>
    <row r="2" spans="2:8" ht="12.75">
      <c r="B2" s="18">
        <v>50</v>
      </c>
      <c r="C2" s="19">
        <v>8</v>
      </c>
      <c r="D2" s="20">
        <v>0.2</v>
      </c>
      <c r="E2" s="7">
        <f>B2*B2/(C2*Tutorial!$B$15)/1000</f>
        <v>14.536456164675943</v>
      </c>
      <c r="F2" s="7">
        <f>(E2*D2)/(E2+D2)</f>
        <v>0.19728564319989755</v>
      </c>
      <c r="G2" s="7">
        <f>IF(D2&lt;E2,(E2*D2)/(E2-D2),"")</f>
        <v>0.2027900897921034</v>
      </c>
      <c r="H2" s="7">
        <f>G2-F2</f>
        <v>0.005504446592205836</v>
      </c>
    </row>
    <row r="3" spans="2:8" ht="12.75">
      <c r="B3" s="2">
        <f aca="true" t="shared" si="0" ref="B3:C8">B2</f>
        <v>50</v>
      </c>
      <c r="C3" s="3">
        <f t="shared" si="0"/>
        <v>8</v>
      </c>
      <c r="D3" s="9">
        <f>D2+D$2</f>
        <v>0.4</v>
      </c>
      <c r="E3" s="7">
        <f>B3*B3/(C3*Tutorial!$B$15)/1000</f>
        <v>14.536456164675943</v>
      </c>
      <c r="F3" s="7">
        <f aca="true" t="shared" si="1" ref="F3:F39">(E3*D3)/(E3+D3)</f>
        <v>0.3892879543690964</v>
      </c>
      <c r="G3" s="7">
        <f>IF(D3&lt;E3,(E3*D3)/(E3-D3),"")</f>
        <v>0.4113182538916512</v>
      </c>
      <c r="H3" s="7">
        <f aca="true" t="shared" si="2" ref="H3:H39">G3-F3</f>
        <v>0.022030299522554808</v>
      </c>
    </row>
    <row r="4" spans="2:8" ht="12.75">
      <c r="B4" s="2">
        <f t="shared" si="0"/>
        <v>50</v>
      </c>
      <c r="C4" s="3">
        <f t="shared" si="0"/>
        <v>8</v>
      </c>
      <c r="D4" s="9">
        <f aca="true" t="shared" si="3" ref="D4:D39">D3+D$2</f>
        <v>0.6000000000000001</v>
      </c>
      <c r="E4" s="7">
        <f>B4*B4/(C4*Tutorial!$B$15)/1000</f>
        <v>14.536456164675943</v>
      </c>
      <c r="F4" s="7">
        <f t="shared" si="1"/>
        <v>0.57621636160516</v>
      </c>
      <c r="G4" s="7">
        <f>IF(D4&lt;E4,(E4*D4)/(E4-D4),"")</f>
        <v>0.6258315310396106</v>
      </c>
      <c r="H4" s="7">
        <f t="shared" si="2"/>
        <v>0.04961516943445066</v>
      </c>
    </row>
    <row r="5" spans="2:8" ht="12.75">
      <c r="B5" s="2">
        <f t="shared" si="0"/>
        <v>50</v>
      </c>
      <c r="C5" s="3">
        <f t="shared" si="0"/>
        <v>8</v>
      </c>
      <c r="D5" s="9">
        <f t="shared" si="3"/>
        <v>0.8</v>
      </c>
      <c r="E5" s="7">
        <f>B5*B5/(C5*Tutorial!$B$15)/1000</f>
        <v>14.536456164675943</v>
      </c>
      <c r="F5" s="7">
        <f t="shared" si="1"/>
        <v>0.7582693685472075</v>
      </c>
      <c r="G5" s="7">
        <f aca="true" t="shared" si="4" ref="G5:G39">IF(D5&lt;E5,(E5*D5)/(E5-D5),"")</f>
        <v>0.846591347311674</v>
      </c>
      <c r="H5" s="7">
        <f t="shared" si="2"/>
        <v>0.08832197876446646</v>
      </c>
    </row>
    <row r="6" spans="2:8" ht="12.75">
      <c r="B6" s="2">
        <f t="shared" si="0"/>
        <v>50</v>
      </c>
      <c r="C6" s="3">
        <f t="shared" si="0"/>
        <v>8</v>
      </c>
      <c r="D6" s="9">
        <f t="shared" si="3"/>
        <v>1</v>
      </c>
      <c r="E6" s="7">
        <f>B6*B6/(C6*Tutorial!$B$15)/1000</f>
        <v>14.536456164675943</v>
      </c>
      <c r="F6" s="7">
        <f t="shared" si="1"/>
        <v>0.9356352575258685</v>
      </c>
      <c r="G6" s="7">
        <f t="shared" si="4"/>
        <v>1.073874578976553</v>
      </c>
      <c r="H6" s="7">
        <f t="shared" si="2"/>
        <v>0.1382393214506844</v>
      </c>
    </row>
    <row r="7" spans="2:8" ht="12.75">
      <c r="B7" s="2">
        <f t="shared" si="0"/>
        <v>50</v>
      </c>
      <c r="C7" s="3">
        <f t="shared" si="0"/>
        <v>8</v>
      </c>
      <c r="D7" s="9">
        <f t="shared" si="3"/>
        <v>1.2</v>
      </c>
      <c r="E7" s="7">
        <f>B7*B7/(C7*Tutorial!$B$15)/1000</f>
        <v>14.536456164675943</v>
      </c>
      <c r="F7" s="7">
        <f t="shared" si="1"/>
        <v>1.1084927390937986</v>
      </c>
      <c r="G7" s="7">
        <f t="shared" si="4"/>
        <v>1.3079747109891233</v>
      </c>
      <c r="H7" s="7">
        <f t="shared" si="2"/>
        <v>0.19948197189532468</v>
      </c>
    </row>
    <row r="8" spans="2:8" ht="12.75">
      <c r="B8" s="2">
        <f t="shared" si="0"/>
        <v>50</v>
      </c>
      <c r="C8" s="3">
        <f t="shared" si="0"/>
        <v>8</v>
      </c>
      <c r="D8" s="9">
        <f t="shared" si="3"/>
        <v>1.4</v>
      </c>
      <c r="E8" s="7">
        <f>B8*B8/(C8*Tutorial!$B$15)/1000</f>
        <v>14.536456164675943</v>
      </c>
      <c r="F8" s="7">
        <f t="shared" si="1"/>
        <v>1.2770115526471655</v>
      </c>
      <c r="G8" s="7">
        <f t="shared" si="4"/>
        <v>1.5492031013105694</v>
      </c>
      <c r="H8" s="7">
        <f t="shared" si="2"/>
        <v>0.2721915486634039</v>
      </c>
    </row>
    <row r="9" spans="2:8" ht="12.75">
      <c r="B9" s="2">
        <f aca="true" t="shared" si="5" ref="B9:B23">B8</f>
        <v>50</v>
      </c>
      <c r="C9" s="3">
        <f aca="true" t="shared" si="6" ref="C9:C23">C8</f>
        <v>8</v>
      </c>
      <c r="D9" s="9">
        <f t="shared" si="3"/>
        <v>1.5999999999999999</v>
      </c>
      <c r="E9" s="7">
        <f>B9*B9/(C9*Tutorial!$B$15)/1000</f>
        <v>14.536456164675943</v>
      </c>
      <c r="F9" s="7">
        <f t="shared" si="1"/>
        <v>1.4413530223814532</v>
      </c>
      <c r="G9" s="7">
        <f t="shared" si="4"/>
        <v>1.7978903625082645</v>
      </c>
      <c r="H9" s="7">
        <f t="shared" si="2"/>
        <v>0.35653734012681126</v>
      </c>
    </row>
    <row r="10" spans="2:8" ht="12.75">
      <c r="B10" s="2">
        <f t="shared" si="5"/>
        <v>50</v>
      </c>
      <c r="C10" s="3">
        <f t="shared" si="6"/>
        <v>8</v>
      </c>
      <c r="D10" s="9">
        <f t="shared" si="3"/>
        <v>1.7999999999999998</v>
      </c>
      <c r="E10" s="7">
        <f>B10*B10/(C10*Tutorial!$B$15)/1000</f>
        <v>14.536456164675943</v>
      </c>
      <c r="F10" s="7">
        <f t="shared" si="1"/>
        <v>1.6016705724093452</v>
      </c>
      <c r="G10" s="7">
        <f t="shared" si="4"/>
        <v>2.0543878735268617</v>
      </c>
      <c r="H10" s="7">
        <f t="shared" si="2"/>
        <v>0.4527173011175165</v>
      </c>
    </row>
    <row r="11" spans="2:8" ht="12.75">
      <c r="B11" s="2">
        <f t="shared" si="5"/>
        <v>50</v>
      </c>
      <c r="C11" s="3">
        <f t="shared" si="6"/>
        <v>8</v>
      </c>
      <c r="D11" s="9">
        <f t="shared" si="3"/>
        <v>1.9999999999999998</v>
      </c>
      <c r="E11" s="7">
        <f>B11*B11/(C11*Tutorial!$B$15)/1000</f>
        <v>14.536456164675943</v>
      </c>
      <c r="F11" s="7">
        <f t="shared" si="1"/>
        <v>1.7581102044980754</v>
      </c>
      <c r="G11" s="7">
        <f t="shared" si="4"/>
        <v>2.3190694361673616</v>
      </c>
      <c r="H11" s="7">
        <f t="shared" si="2"/>
        <v>0.5609592316692862</v>
      </c>
    </row>
    <row r="12" spans="2:8" ht="12.75">
      <c r="B12" s="2">
        <f t="shared" si="5"/>
        <v>50</v>
      </c>
      <c r="C12" s="3">
        <f t="shared" si="6"/>
        <v>8</v>
      </c>
      <c r="D12" s="9">
        <f t="shared" si="3"/>
        <v>2.1999999999999997</v>
      </c>
      <c r="E12" s="7">
        <f>B12*B12/(C12*Tutorial!$B$15)/1000</f>
        <v>14.536456164675943</v>
      </c>
      <c r="F12" s="7">
        <f t="shared" si="1"/>
        <v>1.910810941553127</v>
      </c>
      <c r="G12" s="7">
        <f t="shared" si="4"/>
        <v>2.5923330926963284</v>
      </c>
      <c r="H12" s="7">
        <f t="shared" si="2"/>
        <v>0.6815221511432015</v>
      </c>
    </row>
    <row r="13" spans="2:8" ht="12.75">
      <c r="B13" s="2">
        <f t="shared" si="5"/>
        <v>50</v>
      </c>
      <c r="C13" s="3">
        <f t="shared" si="6"/>
        <v>8</v>
      </c>
      <c r="D13" s="9">
        <f t="shared" si="3"/>
        <v>2.4</v>
      </c>
      <c r="E13" s="7">
        <f>B13*B13/(C13*Tutorial!$B$15)/1000</f>
        <v>14.536456164675943</v>
      </c>
      <c r="F13" s="7">
        <f t="shared" si="1"/>
        <v>2.0599052396797433</v>
      </c>
      <c r="G13" s="7">
        <f t="shared" si="4"/>
        <v>2.874603123172389</v>
      </c>
      <c r="H13" s="7">
        <f t="shared" si="2"/>
        <v>0.8146978834926459</v>
      </c>
    </row>
    <row r="14" spans="2:8" ht="12.75">
      <c r="B14" s="2">
        <f t="shared" si="5"/>
        <v>50</v>
      </c>
      <c r="C14" s="3">
        <f t="shared" si="6"/>
        <v>8</v>
      </c>
      <c r="D14" s="9">
        <f t="shared" si="3"/>
        <v>2.6</v>
      </c>
      <c r="E14" s="7">
        <f>B14*B14/(C14*Tutorial!$B$15)/1000</f>
        <v>14.536456164675943</v>
      </c>
      <c r="F14" s="7">
        <f t="shared" si="1"/>
        <v>2.205519371389362</v>
      </c>
      <c r="G14" s="7">
        <f t="shared" si="4"/>
        <v>3.1663322435686694</v>
      </c>
      <c r="H14" s="7">
        <f t="shared" si="2"/>
        <v>0.9608128721793072</v>
      </c>
    </row>
    <row r="15" spans="2:8" ht="12.75">
      <c r="B15" s="2">
        <f t="shared" si="5"/>
        <v>50</v>
      </c>
      <c r="C15" s="3">
        <f t="shared" si="6"/>
        <v>8</v>
      </c>
      <c r="D15" s="9">
        <f t="shared" si="3"/>
        <v>2.8000000000000003</v>
      </c>
      <c r="E15" s="7">
        <f>B15*B15/(C15*Tutorial!$B$15)/1000</f>
        <v>14.536456164675943</v>
      </c>
      <c r="F15" s="7">
        <f t="shared" si="1"/>
        <v>2.347773782281153</v>
      </c>
      <c r="G15" s="7">
        <f t="shared" si="4"/>
        <v>3.4680040286433838</v>
      </c>
      <c r="H15" s="7">
        <f t="shared" si="2"/>
        <v>1.120230246362231</v>
      </c>
    </row>
    <row r="16" spans="2:8" ht="12.75">
      <c r="B16" s="2">
        <f t="shared" si="5"/>
        <v>50</v>
      </c>
      <c r="C16" s="3">
        <f t="shared" si="6"/>
        <v>8</v>
      </c>
      <c r="D16" s="9">
        <f t="shared" si="3"/>
        <v>3.0000000000000004</v>
      </c>
      <c r="E16" s="7">
        <f>B16*B16/(C16*Tutorial!$B$15)/1000</f>
        <v>14.536456164675943</v>
      </c>
      <c r="F16" s="7">
        <f t="shared" si="1"/>
        <v>2.486783423316229</v>
      </c>
      <c r="G16" s="7">
        <f t="shared" si="4"/>
        <v>3.780135586832771</v>
      </c>
      <c r="H16" s="7">
        <f t="shared" si="2"/>
        <v>1.2933521635165417</v>
      </c>
    </row>
    <row r="17" spans="2:8" ht="12.75">
      <c r="B17" s="2">
        <f t="shared" si="5"/>
        <v>50</v>
      </c>
      <c r="C17" s="3">
        <f t="shared" si="6"/>
        <v>8</v>
      </c>
      <c r="D17" s="9">
        <f t="shared" si="3"/>
        <v>3.2000000000000006</v>
      </c>
      <c r="E17" s="7">
        <f>B17*B17/(C17*Tutorial!$B$15)/1000</f>
        <v>14.536456164675943</v>
      </c>
      <c r="F17" s="7">
        <f t="shared" si="1"/>
        <v>2.622658060611113</v>
      </c>
      <c r="G17" s="7">
        <f t="shared" si="4"/>
        <v>4.10328051828997</v>
      </c>
      <c r="H17" s="7">
        <f t="shared" si="2"/>
        <v>1.480622457678857</v>
      </c>
    </row>
    <row r="18" spans="2:8" ht="12.75">
      <c r="B18" s="2">
        <f t="shared" si="5"/>
        <v>50</v>
      </c>
      <c r="C18" s="3">
        <f t="shared" si="6"/>
        <v>8</v>
      </c>
      <c r="D18" s="9">
        <f t="shared" si="3"/>
        <v>3.400000000000001</v>
      </c>
      <c r="E18" s="7">
        <f>B18*B18/(C18*Tutorial!$B$15)/1000</f>
        <v>14.536456164675943</v>
      </c>
      <c r="F18" s="7">
        <f t="shared" si="1"/>
        <v>2.755502564505119</v>
      </c>
      <c r="G18" s="7">
        <f t="shared" si="4"/>
        <v>4.438032191665022</v>
      </c>
      <c r="H18" s="7">
        <f t="shared" si="2"/>
        <v>1.6825296271599033</v>
      </c>
    </row>
    <row r="19" spans="2:8" ht="12.75">
      <c r="B19" s="2">
        <f t="shared" si="5"/>
        <v>50</v>
      </c>
      <c r="C19" s="3">
        <f t="shared" si="6"/>
        <v>8</v>
      </c>
      <c r="D19" s="9">
        <f t="shared" si="3"/>
        <v>3.600000000000001</v>
      </c>
      <c r="E19" s="7">
        <f>B19*B19/(C19*Tutorial!$B$15)/1000</f>
        <v>14.536456164675943</v>
      </c>
      <c r="F19" s="7">
        <f t="shared" si="1"/>
        <v>2.8854171795015855</v>
      </c>
      <c r="G19" s="7">
        <f t="shared" si="4"/>
        <v>4.7850273804287715</v>
      </c>
      <c r="H19" s="7">
        <f t="shared" si="2"/>
        <v>1.899610200927186</v>
      </c>
    </row>
    <row r="20" spans="2:8" ht="12.75">
      <c r="B20" s="2">
        <f t="shared" si="5"/>
        <v>50</v>
      </c>
      <c r="C20" s="3">
        <f t="shared" si="6"/>
        <v>8</v>
      </c>
      <c r="D20" s="9">
        <f t="shared" si="3"/>
        <v>3.800000000000001</v>
      </c>
      <c r="E20" s="7">
        <f>B20*B20/(C20*Tutorial!$B$15)/1000</f>
        <v>14.536456164675943</v>
      </c>
      <c r="F20" s="7">
        <f t="shared" si="1"/>
        <v>3.0124977765432255</v>
      </c>
      <c r="G20" s="7">
        <f t="shared" si="4"/>
        <v>5.14495030562404</v>
      </c>
      <c r="H20" s="7">
        <f t="shared" si="2"/>
        <v>2.132452529080815</v>
      </c>
    </row>
    <row r="21" spans="2:8" ht="12.75">
      <c r="B21" s="2">
        <f t="shared" si="5"/>
        <v>50</v>
      </c>
      <c r="C21" s="3">
        <f t="shared" si="6"/>
        <v>8</v>
      </c>
      <c r="D21" s="9">
        <f t="shared" si="3"/>
        <v>4.000000000000001</v>
      </c>
      <c r="E21" s="7">
        <f>B21*B21/(C21*Tutorial!$B$15)/1000</f>
        <v>14.536456164675943</v>
      </c>
      <c r="F21" s="7">
        <f t="shared" si="1"/>
        <v>3.136836088955858</v>
      </c>
      <c r="G21" s="7">
        <f t="shared" si="4"/>
        <v>5.518537139046893</v>
      </c>
      <c r="H21" s="7">
        <f t="shared" si="2"/>
        <v>2.3817010500910354</v>
      </c>
    </row>
    <row r="22" spans="2:8" ht="12.75">
      <c r="B22" s="2">
        <f t="shared" si="5"/>
        <v>50</v>
      </c>
      <c r="C22" s="3">
        <f t="shared" si="6"/>
        <v>8</v>
      </c>
      <c r="D22" s="9">
        <f t="shared" si="3"/>
        <v>4.200000000000001</v>
      </c>
      <c r="E22" s="7">
        <f>B22*B22/(C22*Tutorial!$B$15)/1000</f>
        <v>14.536456164675943</v>
      </c>
      <c r="F22" s="7">
        <f t="shared" si="1"/>
        <v>3.258519933280826</v>
      </c>
      <c r="G22" s="7">
        <f t="shared" si="4"/>
        <v>5.906581029219994</v>
      </c>
      <c r="H22" s="7">
        <f t="shared" si="2"/>
        <v>2.6480610959391675</v>
      </c>
    </row>
    <row r="23" spans="2:8" ht="12.75">
      <c r="B23" s="2">
        <f t="shared" si="5"/>
        <v>50</v>
      </c>
      <c r="C23" s="3">
        <f t="shared" si="6"/>
        <v>8</v>
      </c>
      <c r="D23" s="9">
        <f t="shared" si="3"/>
        <v>4.400000000000001</v>
      </c>
      <c r="E23" s="7">
        <f>B23*B23/(C23*Tutorial!$B$15)/1000</f>
        <v>14.536456164675943</v>
      </c>
      <c r="F23" s="7">
        <f t="shared" si="1"/>
        <v>3.3776334161132997</v>
      </c>
      <c r="G23" s="7">
        <f t="shared" si="4"/>
        <v>6.309937722363638</v>
      </c>
      <c r="H23" s="7">
        <f t="shared" si="2"/>
        <v>2.932304306250338</v>
      </c>
    </row>
    <row r="24" spans="2:8" ht="12.75">
      <c r="B24" s="2">
        <f aca="true" t="shared" si="7" ref="B24:B39">B23</f>
        <v>50</v>
      </c>
      <c r="C24" s="3">
        <f aca="true" t="shared" si="8" ref="C24:C39">C23</f>
        <v>8</v>
      </c>
      <c r="D24" s="9">
        <f t="shared" si="3"/>
        <v>4.600000000000001</v>
      </c>
      <c r="E24" s="7">
        <f>B24*B24/(C24*Tutorial!$B$15)/1000</f>
        <v>14.536456164675943</v>
      </c>
      <c r="F24" s="7">
        <f t="shared" si="1"/>
        <v>3.494257127970261</v>
      </c>
      <c r="G24" s="7">
        <f t="shared" si="4"/>
        <v>6.72953186219688</v>
      </c>
      <c r="H24" s="7">
        <f t="shared" si="2"/>
        <v>3.235274734226619</v>
      </c>
    </row>
    <row r="25" spans="2:8" ht="12.75">
      <c r="B25" s="2">
        <f t="shared" si="7"/>
        <v>50</v>
      </c>
      <c r="C25" s="3">
        <f t="shared" si="8"/>
        <v>8</v>
      </c>
      <c r="D25" s="9">
        <f t="shared" si="3"/>
        <v>4.800000000000002</v>
      </c>
      <c r="E25" s="7">
        <f>B25*B25/(C25*Tutorial!$B$15)/1000</f>
        <v>14.536456164675943</v>
      </c>
      <c r="F25" s="7">
        <f t="shared" si="1"/>
        <v>3.6084683251272427</v>
      </c>
      <c r="G25" s="7">
        <f t="shared" si="4"/>
        <v>7.166364066177343</v>
      </c>
      <c r="H25" s="7">
        <f t="shared" si="2"/>
        <v>3.5578957410501006</v>
      </c>
    </row>
    <row r="26" spans="2:8" ht="12.75">
      <c r="B26" s="2">
        <f t="shared" si="7"/>
        <v>50</v>
      </c>
      <c r="C26" s="3">
        <f t="shared" si="8"/>
        <v>8</v>
      </c>
      <c r="D26" s="9">
        <f t="shared" si="3"/>
        <v>5.000000000000002</v>
      </c>
      <c r="E26" s="7">
        <f>B26*B26/(C26*Tutorial!$B$15)/1000</f>
        <v>14.536456164675943</v>
      </c>
      <c r="F26" s="7">
        <f t="shared" si="1"/>
        <v>3.720341100286001</v>
      </c>
      <c r="G26" s="7">
        <f t="shared" si="4"/>
        <v>7.621518892164861</v>
      </c>
      <c r="H26" s="7">
        <f t="shared" si="2"/>
        <v>3.90117779187886</v>
      </c>
    </row>
    <row r="27" spans="2:8" ht="12.75">
      <c r="B27" s="2">
        <f t="shared" si="7"/>
        <v>50</v>
      </c>
      <c r="C27" s="3">
        <f t="shared" si="8"/>
        <v>8</v>
      </c>
      <c r="D27" s="9">
        <f t="shared" si="3"/>
        <v>5.200000000000002</v>
      </c>
      <c r="E27" s="7">
        <f>B27*B27/(C27*Tutorial!$B$15)/1000</f>
        <v>14.536456164675943</v>
      </c>
      <c r="F27" s="7">
        <f t="shared" si="1"/>
        <v>3.829946542865389</v>
      </c>
      <c r="G27" s="7">
        <f t="shared" si="4"/>
        <v>8.096173829027833</v>
      </c>
      <c r="H27" s="7">
        <f t="shared" si="2"/>
        <v>4.266227286162444</v>
      </c>
    </row>
    <row r="28" spans="2:8" ht="12.75">
      <c r="B28" s="2">
        <f t="shared" si="7"/>
        <v>50</v>
      </c>
      <c r="C28" s="3">
        <f t="shared" si="8"/>
        <v>8</v>
      </c>
      <c r="D28" s="9">
        <f t="shared" si="3"/>
        <v>5.400000000000002</v>
      </c>
      <c r="E28" s="7">
        <f>B28*B28/(C28*Tutorial!$B$15)/1000</f>
        <v>14.536456164675943</v>
      </c>
      <c r="F28" s="7">
        <f t="shared" si="1"/>
        <v>3.937352889644118</v>
      </c>
      <c r="G28" s="7">
        <f t="shared" si="4"/>
        <v>8.5916094680934</v>
      </c>
      <c r="H28" s="7">
        <f t="shared" si="2"/>
        <v>4.654256578449282</v>
      </c>
    </row>
    <row r="29" spans="2:8" ht="12.75">
      <c r="B29" s="2">
        <f t="shared" si="7"/>
        <v>50</v>
      </c>
      <c r="C29" s="3">
        <f t="shared" si="8"/>
        <v>8</v>
      </c>
      <c r="D29" s="9">
        <f t="shared" si="3"/>
        <v>5.600000000000002</v>
      </c>
      <c r="E29" s="7">
        <f>B29*B29/(C29*Tutorial!$B$15)/1000</f>
        <v>14.536456164675943</v>
      </c>
      <c r="F29" s="7">
        <f t="shared" si="1"/>
        <v>4.042625666426213</v>
      </c>
      <c r="G29" s="7">
        <f t="shared" si="4"/>
        <v>9.109221040434347</v>
      </c>
      <c r="H29" s="7">
        <f t="shared" si="2"/>
        <v>5.066595374008134</v>
      </c>
    </row>
    <row r="30" spans="2:8" ht="12.75">
      <c r="B30" s="2">
        <f t="shared" si="7"/>
        <v>50</v>
      </c>
      <c r="C30" s="3">
        <f t="shared" si="8"/>
        <v>8</v>
      </c>
      <c r="D30" s="9">
        <f t="shared" si="3"/>
        <v>5.8000000000000025</v>
      </c>
      <c r="E30" s="7">
        <f>B30*B30/(C30*Tutorial!$B$15)/1000</f>
        <v>14.536456164675943</v>
      </c>
      <c r="F30" s="7">
        <f t="shared" si="1"/>
        <v>4.145827821347161</v>
      </c>
      <c r="G30" s="7">
        <f t="shared" si="4"/>
        <v>9.650531538865433</v>
      </c>
      <c r="H30" s="7">
        <f t="shared" si="2"/>
        <v>5.5047037175182725</v>
      </c>
    </row>
    <row r="31" spans="2:8" ht="12.75">
      <c r="B31" s="2">
        <f t="shared" si="7"/>
        <v>50</v>
      </c>
      <c r="C31" s="3">
        <f t="shared" si="8"/>
        <v>8</v>
      </c>
      <c r="D31" s="9">
        <f t="shared" si="3"/>
        <v>6.000000000000003</v>
      </c>
      <c r="E31" s="7">
        <f>B31*B31/(C31*Tutorial!$B$15)/1000</f>
        <v>14.536456164675943</v>
      </c>
      <c r="F31" s="7">
        <f t="shared" si="1"/>
        <v>4.247019850390626</v>
      </c>
      <c r="G31" s="7">
        <f t="shared" si="4"/>
        <v>10.217206684545388</v>
      </c>
      <c r="H31" s="7">
        <f t="shared" si="2"/>
        <v>5.970186834154762</v>
      </c>
    </row>
    <row r="32" spans="2:8" ht="12.75">
      <c r="B32" s="2">
        <f t="shared" si="7"/>
        <v>50</v>
      </c>
      <c r="C32" s="3">
        <f t="shared" si="8"/>
        <v>8</v>
      </c>
      <c r="D32" s="9">
        <f t="shared" si="3"/>
        <v>6.200000000000003</v>
      </c>
      <c r="E32" s="7">
        <f>B32*B32/(C32*Tutorial!$B$15)/1000</f>
        <v>14.536456164675943</v>
      </c>
      <c r="F32" s="7">
        <f t="shared" si="1"/>
        <v>4.346259915641633</v>
      </c>
      <c r="G32" s="7">
        <f t="shared" si="4"/>
        <v>10.811072047962279</v>
      </c>
      <c r="H32" s="7">
        <f t="shared" si="2"/>
        <v>6.464812132320646</v>
      </c>
    </row>
    <row r="33" spans="2:8" ht="12.75">
      <c r="B33" s="2">
        <f t="shared" si="7"/>
        <v>50</v>
      </c>
      <c r="C33" s="3">
        <f t="shared" si="8"/>
        <v>8</v>
      </c>
      <c r="D33" s="9">
        <f t="shared" si="3"/>
        <v>6.400000000000003</v>
      </c>
      <c r="E33" s="7">
        <f>B33*B33/(C33*Tutorial!$B$15)/1000</f>
        <v>14.536456164675943</v>
      </c>
      <c r="F33" s="7">
        <f t="shared" si="1"/>
        <v>4.443603956761899</v>
      </c>
      <c r="G33" s="7">
        <f t="shared" si="4"/>
        <v>11.434132694996386</v>
      </c>
      <c r="H33" s="7">
        <f t="shared" si="2"/>
        <v>6.990528738234487</v>
      </c>
    </row>
    <row r="34" spans="2:8" ht="12.75">
      <c r="B34" s="2">
        <f t="shared" si="7"/>
        <v>50</v>
      </c>
      <c r="C34" s="3">
        <f t="shared" si="8"/>
        <v>8</v>
      </c>
      <c r="D34" s="9">
        <f t="shared" si="3"/>
        <v>6.600000000000003</v>
      </c>
      <c r="E34" s="7">
        <f>B34*B34/(C34*Tutorial!$B$15)/1000</f>
        <v>14.536456164675943</v>
      </c>
      <c r="F34" s="7">
        <f t="shared" si="1"/>
        <v>4.539105796136293</v>
      </c>
      <c r="G34" s="7">
        <f t="shared" si="4"/>
        <v>12.088595803487149</v>
      </c>
      <c r="H34" s="7">
        <f t="shared" si="2"/>
        <v>7.5494900073508555</v>
      </c>
    </row>
    <row r="35" spans="2:8" ht="12.75">
      <c r="B35" s="2">
        <f t="shared" si="7"/>
        <v>50</v>
      </c>
      <c r="C35" s="3">
        <f t="shared" si="8"/>
        <v>8</v>
      </c>
      <c r="D35" s="9">
        <f t="shared" si="3"/>
        <v>6.800000000000003</v>
      </c>
      <c r="E35" s="7">
        <f>B35*B35/(C35*Tutorial!$B$15)/1000</f>
        <v>14.536456164675943</v>
      </c>
      <c r="F35" s="7">
        <f t="shared" si="1"/>
        <v>4.632817238105658</v>
      </c>
      <c r="G35" s="7">
        <f t="shared" si="4"/>
        <v>12.776896787850792</v>
      </c>
      <c r="H35" s="7">
        <f t="shared" si="2"/>
        <v>8.144079549745133</v>
      </c>
    </row>
    <row r="36" spans="2:8" ht="12.75">
      <c r="B36" s="2">
        <f t="shared" si="7"/>
        <v>50</v>
      </c>
      <c r="C36" s="3">
        <f t="shared" si="8"/>
        <v>8</v>
      </c>
      <c r="D36" s="9">
        <f t="shared" si="3"/>
        <v>7.0000000000000036</v>
      </c>
      <c r="E36" s="7">
        <f>B36*B36/(C36*Tutorial!$B$15)/1000</f>
        <v>14.536456164675943</v>
      </c>
      <c r="F36" s="7">
        <f t="shared" si="1"/>
        <v>4.7247881626704356</v>
      </c>
      <c r="G36" s="7">
        <f t="shared" si="4"/>
        <v>13.501729583417145</v>
      </c>
      <c r="H36" s="7">
        <f t="shared" si="2"/>
        <v>8.77694142074671</v>
      </c>
    </row>
    <row r="37" spans="2:8" ht="12.75">
      <c r="B37" s="2">
        <f t="shared" si="7"/>
        <v>50</v>
      </c>
      <c r="C37" s="3">
        <f t="shared" si="8"/>
        <v>8</v>
      </c>
      <c r="D37" s="9">
        <f t="shared" si="3"/>
        <v>7.200000000000004</v>
      </c>
      <c r="E37" s="7">
        <f>B37*B37/(C37*Tutorial!$B$15)/1000</f>
        <v>14.536456164675943</v>
      </c>
      <c r="F37" s="7">
        <f t="shared" si="1"/>
        <v>4.815066614021219</v>
      </c>
      <c r="G37" s="7">
        <f t="shared" si="4"/>
        <v>14.266081884275787</v>
      </c>
      <c r="H37" s="7">
        <f t="shared" si="2"/>
        <v>9.451015270254569</v>
      </c>
    </row>
    <row r="38" spans="2:8" ht="12.75">
      <c r="B38" s="2">
        <f t="shared" si="7"/>
        <v>50</v>
      </c>
      <c r="C38" s="3">
        <f t="shared" si="8"/>
        <v>8</v>
      </c>
      <c r="D38" s="9">
        <f t="shared" si="3"/>
        <v>7.400000000000004</v>
      </c>
      <c r="E38" s="7">
        <f>B38*B38/(C38*Tutorial!$B$15)/1000</f>
        <v>14.536456164675943</v>
      </c>
      <c r="F38" s="7">
        <f t="shared" si="1"/>
        <v>4.903698884226367</v>
      </c>
      <c r="G38" s="7">
        <f t="shared" si="4"/>
        <v>15.07327630639019</v>
      </c>
      <c r="H38" s="7">
        <f t="shared" si="2"/>
        <v>10.169577422163822</v>
      </c>
    </row>
    <row r="39" spans="2:8" ht="12.75">
      <c r="B39" s="2">
        <f t="shared" si="7"/>
        <v>50</v>
      </c>
      <c r="C39" s="3">
        <f t="shared" si="8"/>
        <v>8</v>
      </c>
      <c r="D39" s="9">
        <f t="shared" si="3"/>
        <v>7.600000000000004</v>
      </c>
      <c r="E39" s="7">
        <f>B39*B39/(C39*Tutorial!$B$15)/1000</f>
        <v>14.536456164675943</v>
      </c>
      <c r="F39" s="7">
        <f t="shared" si="1"/>
        <v>4.990729592382995</v>
      </c>
      <c r="G39" s="7">
        <f t="shared" si="4"/>
        <v>15.927018671889575</v>
      </c>
      <c r="H39" s="7">
        <f t="shared" si="2"/>
        <v>10.93628907950658</v>
      </c>
    </row>
    <row r="42" ht="12.75">
      <c r="A42" s="1"/>
    </row>
    <row r="43" spans="1:3" ht="12.75">
      <c r="A43" s="1"/>
      <c r="C43" s="6"/>
    </row>
    <row r="44" spans="1:3" ht="12.75">
      <c r="A44" s="1"/>
      <c r="C44" s="6"/>
    </row>
    <row r="45" spans="1:3" ht="12.75">
      <c r="A45" s="1"/>
      <c r="C45" s="6"/>
    </row>
    <row r="47" ht="12.75">
      <c r="A47" s="8"/>
    </row>
    <row r="48" spans="1:3" ht="12.75">
      <c r="A48" s="8"/>
      <c r="C48" s="3"/>
    </row>
    <row r="49" ht="12.75">
      <c r="A49" s="8"/>
    </row>
    <row r="51" spans="1:2" ht="12.75">
      <c r="A51" s="8"/>
      <c r="B51" s="16"/>
    </row>
    <row r="52" spans="1:2" ht="12.75">
      <c r="A52" s="8"/>
      <c r="B52" s="15"/>
    </row>
    <row r="53" spans="1:2" ht="12.75">
      <c r="A53" s="8"/>
      <c r="B53" s="15"/>
    </row>
    <row r="54" spans="1:3" ht="12.75">
      <c r="A54" s="8"/>
      <c r="B54" s="15"/>
      <c r="C54" s="3"/>
    </row>
    <row r="55" spans="1:2" ht="12.75">
      <c r="A55" s="8"/>
      <c r="B55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Tutorial su Iperfocale e PdC</dc:title>
  <dc:subject/>
  <dc:creator>Klav</dc:creator>
  <cp:keywords>profondità di campo, iperfocale, messa a fuoco</cp:keywords>
  <dc:description/>
  <cp:lastModifiedBy>Vincenzo</cp:lastModifiedBy>
  <dcterms:created xsi:type="dcterms:W3CDTF">1996-11-05T10:16:36Z</dcterms:created>
  <dcterms:modified xsi:type="dcterms:W3CDTF">2018-02-13T19:17:36Z</dcterms:modified>
  <cp:category/>
  <cp:version/>
  <cp:contentType/>
  <cp:contentStatus/>
</cp:coreProperties>
</file>